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ТРОХИНИНА\2023 П-К гор Дума\Избирательные фонды\04.09.23\"/>
    </mc:Choice>
  </mc:AlternateContent>
  <xr:revisionPtr revIDLastSave="0" documentId="10_ncr:8100000_{5A4ABB55-DC74-488D-99D6-BD5BE4E6FF4A}" xr6:coauthVersionLast="34" xr6:coauthVersionMax="34" xr10:uidLastSave="{00000000-0000-0000-0000-000000000000}"/>
  <bookViews>
    <workbookView xWindow="0" yWindow="0" windowWidth="14835" windowHeight="11115" xr2:uid="{00000000-000D-0000-FFFF-FFFF00000000}"/>
  </bookViews>
  <sheets>
    <sheet name="Отчет" sheetId="1" r:id="rId1"/>
  </sheets>
  <calcPr calcId="162913"/>
</workbook>
</file>

<file path=xl/calcChain.xml><?xml version="1.0" encoding="utf-8"?>
<calcChain xmlns="http://schemas.openxmlformats.org/spreadsheetml/2006/main">
  <c r="H28" i="1" l="1"/>
  <c r="J15" i="1" l="1"/>
  <c r="J26" i="1"/>
  <c r="J28" i="1"/>
  <c r="J35" i="1"/>
  <c r="H17" i="1"/>
  <c r="C37" i="1"/>
  <c r="D26" i="1"/>
  <c r="E17" i="1"/>
  <c r="B17" i="1"/>
  <c r="H35" i="1" l="1"/>
  <c r="H26" i="1"/>
  <c r="H37" i="1" l="1"/>
  <c r="A8" i="1"/>
  <c r="H8" i="1"/>
  <c r="H15" i="1"/>
  <c r="I9" i="1"/>
  <c r="J37" i="1"/>
  <c r="D37" i="1"/>
  <c r="B28" i="1"/>
  <c r="F10" i="1" l="1"/>
  <c r="D10" i="1"/>
  <c r="B26" i="1" l="1"/>
  <c r="H9" i="1" l="1"/>
  <c r="C9" i="1"/>
  <c r="L37" i="1"/>
  <c r="E37" i="1"/>
  <c r="B37" i="1"/>
  <c r="L15" i="1"/>
  <c r="E15" i="1"/>
  <c r="B15" i="1"/>
  <c r="L13" i="1"/>
  <c r="E13" i="1"/>
  <c r="L12" i="1"/>
  <c r="K12" i="1"/>
  <c r="J12" i="1"/>
  <c r="I12" i="1"/>
  <c r="H12" i="1"/>
  <c r="G12" i="1"/>
  <c r="F12" i="1"/>
  <c r="E12" i="1"/>
  <c r="D12" i="1"/>
  <c r="C12" i="1"/>
  <c r="B12" i="1"/>
  <c r="G11" i="1"/>
  <c r="F11" i="1"/>
  <c r="E11" i="1"/>
  <c r="D11" i="1"/>
  <c r="J10" i="1"/>
  <c r="I10" i="1"/>
  <c r="L9" i="1"/>
  <c r="K9" i="1"/>
  <c r="D9" i="1"/>
  <c r="C8" i="1"/>
  <c r="B8" i="1"/>
</calcChain>
</file>

<file path=xl/sharedStrings.xml><?xml version="1.0" encoding="utf-8"?>
<sst xmlns="http://schemas.openxmlformats.org/spreadsheetml/2006/main" count="19" uniqueCount="19">
  <si>
    <t>В тыс. руб.</t>
  </si>
  <si>
    <t>1</t>
  </si>
  <si>
    <t>1.</t>
  </si>
  <si>
    <t/>
  </si>
  <si>
    <t>2.</t>
  </si>
  <si>
    <t>Округ №8 (№ 8)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</si>
  <si>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</si>
  <si>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Баженова Анна Александровна</t>
  </si>
  <si>
    <t>Минаева Юлия Викторовна</t>
  </si>
  <si>
    <t>3.</t>
  </si>
  <si>
    <t>Николаев Алексей Валерьевич</t>
  </si>
  <si>
    <t>4.</t>
  </si>
  <si>
    <t>Сучилина Дарья Геннадьевна</t>
  </si>
  <si>
    <t>Итого по кандидату</t>
  </si>
  <si>
    <t>Дополнительные выборы депутата Городской Думы Петропавловск-Камчатского городского округа седьмого созыва</t>
  </si>
  <si>
    <t>Возвращено средств</t>
  </si>
  <si>
    <t>Гумеров Раис Мидхатович</t>
  </si>
  <si>
    <t>5.</t>
  </si>
  <si>
    <t>По состоянию на 29/08/2023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</si>
</sst>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6" fillId="4" borderId="2" xfId="0" quotePrefix="1" applyNumberFormat="1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left" vertical="center" wrapText="1"/>
    </xf>
    <xf numFmtId="4" fontId="6" fillId="4" borderId="2" xfId="0" applyNumberFormat="1" applyFont="1" applyFill="1" applyBorder="1" applyAlignment="1">
      <alignment horizontal="right" vertical="center" wrapText="1"/>
    </xf>
    <xf numFmtId="1" fontId="6" fillId="4" borderId="2" xfId="0" applyNumberFormat="1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0" fontId="4" fillId="4" borderId="2" xfId="0" quotePrefix="1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left" vertical="center" wrapText="1"/>
    </xf>
    <xf numFmtId="4" fontId="4" fillId="4" borderId="2" xfId="0" applyNumberFormat="1" applyFont="1" applyFill="1" applyBorder="1" applyAlignment="1">
      <alignment horizontal="right" vertical="center" wrapText="1"/>
    </xf>
    <xf numFmtId="1" fontId="4" fillId="4" borderId="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right" vertical="center" wrapText="1"/>
    </xf>
    <xf numFmtId="0" fontId="5" fillId="0" borderId="2" xfId="0" quotePrefix="1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0" fillId="0" borderId="0" xfId="0" quotePrefix="1" applyFill="1" applyAlignment="1"/>
    <xf numFmtId="0" fontId="0" fillId="0" borderId="0" xfId="0" applyFill="1"/>
    <xf numFmtId="4" fontId="0" fillId="0" borderId="0" xfId="0" quotePrefix="1" applyNumberFormat="1" applyAlignment="1"/>
    <xf numFmtId="0" fontId="0" fillId="0" borderId="2" xfId="0" applyBorder="1"/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8"/>
  <sheetViews>
    <sheetView tabSelected="1" topLeftCell="A25" workbookViewId="0">
      <selection activeCell="M1" sqref="M1:M1048576"/>
    </sheetView>
  </sheetViews>
  <sheetFormatPr defaultRowHeight="15" x14ac:dyDescent="0.25"/>
  <cols>
    <col min="1" max="1" width="8" customWidth="1"/>
    <col min="2" max="4" width="15.140625" customWidth="1"/>
    <col min="5" max="5" width="12.28515625" customWidth="1"/>
    <col min="6" max="6" width="15.140625" customWidth="1"/>
    <col min="7" max="7" width="5.5703125" customWidth="1"/>
    <col min="8" max="8" width="15.140625" customWidth="1"/>
    <col min="9" max="9" width="12.7109375" customWidth="1"/>
    <col min="10" max="11" width="15.140625" customWidth="1"/>
    <col min="12" max="12" width="20.85546875" customWidth="1"/>
    <col min="13" max="13" width="8.85546875" customWidth="1"/>
  </cols>
  <sheetData>
    <row r="1" spans="1:13" ht="14.45" customHeight="1" x14ac:dyDescent="0.25">
      <c r="L1" s="1"/>
    </row>
    <row r="2" spans="1:13" ht="60.75" customHeight="1" x14ac:dyDescent="0.25">
      <c r="A2" s="53" t="s">
        <v>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3" ht="14.2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3" ht="15.6" customHeight="1" x14ac:dyDescent="0.25">
      <c r="A4" s="54" t="s">
        <v>14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3" ht="15.75" x14ac:dyDescent="0.25">
      <c r="A5" s="54" t="s">
        <v>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 x14ac:dyDescent="0.25">
      <c r="L6" s="3" t="s">
        <v>18</v>
      </c>
    </row>
    <row r="7" spans="1:13" x14ac:dyDescent="0.25">
      <c r="L7" s="3" t="s">
        <v>0</v>
      </c>
    </row>
    <row r="8" spans="1:13" ht="24" customHeight="1" x14ac:dyDescent="0.25">
      <c r="A8" s="48" t="str">
        <f>"№
п/п"</f>
        <v>№
п/п</v>
      </c>
      <c r="B8" s="48" t="str">
        <f t="shared" ref="B8" si="0">"Фамилия, имя, отчество кандидата"</f>
        <v>Фамилия, имя, отчество кандидата</v>
      </c>
      <c r="C8" s="51" t="str">
        <f t="shared" ref="C8" si="1">"Поступило средств"</f>
        <v>Поступило средств</v>
      </c>
      <c r="D8" s="55"/>
      <c r="E8" s="55"/>
      <c r="F8" s="55"/>
      <c r="G8" s="52"/>
      <c r="H8" s="51" t="str">
        <f>"Израсходовано средств"</f>
        <v>Израсходовано средств</v>
      </c>
      <c r="I8" s="55"/>
      <c r="J8" s="55"/>
      <c r="K8" s="51" t="s">
        <v>15</v>
      </c>
      <c r="L8" s="52"/>
    </row>
    <row r="9" spans="1:13" ht="52.15" customHeight="1" x14ac:dyDescent="0.25">
      <c r="A9" s="49"/>
      <c r="B9" s="49"/>
      <c r="C9" s="48" t="str">
        <f>"всего тыс. руб."</f>
        <v>всего тыс. руб.</v>
      </c>
      <c r="D9" s="51" t="str">
        <f t="shared" ref="D9" si="2">"из них"</f>
        <v>из них</v>
      </c>
      <c r="E9" s="55"/>
      <c r="F9" s="55"/>
      <c r="G9" s="52"/>
      <c r="H9" s="48" t="str">
        <f>"всего тыс. руб."</f>
        <v>всего тыс. руб.</v>
      </c>
      <c r="I9" s="51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9" s="55"/>
      <c r="K9" s="48" t="str">
        <f t="shared" ref="K9" si="3">"сумма, тыс. руб."</f>
        <v>сумма, тыс. руб.</v>
      </c>
      <c r="L9" s="48" t="str">
        <f t="shared" ref="L9" si="4">"основание возврата"</f>
        <v>основание возврата</v>
      </c>
      <c r="M9" s="2"/>
    </row>
    <row r="10" spans="1:13" ht="70.150000000000006" customHeight="1" x14ac:dyDescent="0.25">
      <c r="A10" s="49"/>
      <c r="B10" s="49"/>
      <c r="C10" s="49"/>
      <c r="D10" s="51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10" s="52"/>
      <c r="F10" s="51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10" s="52"/>
      <c r="H10" s="49"/>
      <c r="I10" s="48" t="str">
        <f t="shared" ref="I10" si="5">"дата операции"</f>
        <v>дата операции</v>
      </c>
      <c r="J10" s="48" t="str">
        <f t="shared" ref="J10" si="6">"сумма, тыс. руб."</f>
        <v>сумма, тыс. руб.</v>
      </c>
      <c r="K10" s="49"/>
      <c r="L10" s="49"/>
      <c r="M10" s="2"/>
    </row>
    <row r="11" spans="1:13" ht="57.6" customHeight="1" x14ac:dyDescent="0.25">
      <c r="A11" s="50"/>
      <c r="B11" s="50"/>
      <c r="C11" s="50"/>
      <c r="D11" s="4" t="str">
        <f>"сумма, тыс. руб."</f>
        <v>сумма, тыс. руб.</v>
      </c>
      <c r="E11" s="4" t="str">
        <f>"наименование юридического лица"</f>
        <v>наименование юридического лица</v>
      </c>
      <c r="F11" s="4" t="str">
        <f>"сумма, тыс. руб."</f>
        <v>сумма, тыс. руб.</v>
      </c>
      <c r="G11" s="4" t="str">
        <f>"кол-во граждан"</f>
        <v>кол-во граждан</v>
      </c>
      <c r="H11" s="50"/>
      <c r="I11" s="50"/>
      <c r="J11" s="50"/>
      <c r="K11" s="50"/>
      <c r="L11" s="50"/>
      <c r="M11" s="2"/>
    </row>
    <row r="12" spans="1:13" x14ac:dyDescent="0.25">
      <c r="A12" s="6" t="s">
        <v>1</v>
      </c>
      <c r="B12" s="4" t="str">
        <f>"2"</f>
        <v>2</v>
      </c>
      <c r="C12" s="4" t="str">
        <f>"3"</f>
        <v>3</v>
      </c>
      <c r="D12" s="4" t="str">
        <f>"4"</f>
        <v>4</v>
      </c>
      <c r="E12" s="4" t="str">
        <f>"5"</f>
        <v>5</v>
      </c>
      <c r="F12" s="4" t="str">
        <f>"6"</f>
        <v>6</v>
      </c>
      <c r="G12" s="4" t="str">
        <f>"7"</f>
        <v>7</v>
      </c>
      <c r="H12" s="4" t="str">
        <f>"8"</f>
        <v>8</v>
      </c>
      <c r="I12" s="4" t="str">
        <f>"9"</f>
        <v>9</v>
      </c>
      <c r="J12" s="4" t="str">
        <f>"10"</f>
        <v>10</v>
      </c>
      <c r="K12" s="4" t="str">
        <f>"12"</f>
        <v>12</v>
      </c>
      <c r="L12" s="4" t="str">
        <f>"13"</f>
        <v>13</v>
      </c>
      <c r="M12" s="2"/>
    </row>
    <row r="13" spans="1:13" ht="43.15" customHeight="1" x14ac:dyDescent="0.25">
      <c r="A13" s="7" t="s">
        <v>2</v>
      </c>
      <c r="B13" s="8" t="s">
        <v>7</v>
      </c>
      <c r="C13" s="9">
        <v>204</v>
      </c>
      <c r="D13" s="20"/>
      <c r="E13" s="8" t="str">
        <f>""</f>
        <v/>
      </c>
      <c r="F13" s="9"/>
      <c r="G13" s="10"/>
      <c r="H13" s="9">
        <v>204</v>
      </c>
      <c r="I13" s="11">
        <v>45149</v>
      </c>
      <c r="J13" s="9">
        <v>108</v>
      </c>
      <c r="K13" s="9"/>
      <c r="L13" s="8" t="str">
        <f>""</f>
        <v/>
      </c>
      <c r="M13" s="5"/>
    </row>
    <row r="14" spans="1:13" s="45" customFormat="1" ht="43.15" customHeight="1" x14ac:dyDescent="0.25">
      <c r="A14" s="40"/>
      <c r="B14" s="41"/>
      <c r="C14" s="20"/>
      <c r="D14" s="20"/>
      <c r="E14" s="41"/>
      <c r="F14" s="20"/>
      <c r="G14" s="42"/>
      <c r="H14" s="20"/>
      <c r="I14" s="43">
        <v>45152</v>
      </c>
      <c r="J14" s="20">
        <v>60</v>
      </c>
      <c r="K14" s="20"/>
      <c r="L14" s="41"/>
      <c r="M14" s="44"/>
    </row>
    <row r="15" spans="1:13" ht="28.9" customHeight="1" x14ac:dyDescent="0.25">
      <c r="A15" s="21"/>
      <c r="B15" s="22" t="str">
        <f>"Итого по кандидату"</f>
        <v>Итого по кандидату</v>
      </c>
      <c r="C15" s="23">
        <v>204</v>
      </c>
      <c r="D15" s="23">
        <v>0</v>
      </c>
      <c r="E15" s="22" t="str">
        <f>""</f>
        <v/>
      </c>
      <c r="F15" s="23">
        <v>0</v>
      </c>
      <c r="G15" s="24"/>
      <c r="H15" s="23">
        <f>H13</f>
        <v>204</v>
      </c>
      <c r="I15" s="25"/>
      <c r="J15" s="23">
        <f>SUM(J13:J14)</f>
        <v>168</v>
      </c>
      <c r="K15" s="23">
        <v>0</v>
      </c>
      <c r="L15" s="22" t="str">
        <f>""</f>
        <v/>
      </c>
      <c r="M15" s="46"/>
    </row>
    <row r="16" spans="1:13" ht="28.9" customHeight="1" x14ac:dyDescent="0.25">
      <c r="A16" s="19" t="s">
        <v>4</v>
      </c>
      <c r="B16" s="38" t="s">
        <v>16</v>
      </c>
      <c r="C16" s="39">
        <v>11</v>
      </c>
      <c r="D16" s="35"/>
      <c r="E16" s="34"/>
      <c r="F16" s="35"/>
      <c r="G16" s="36"/>
      <c r="H16" s="35">
        <v>11</v>
      </c>
      <c r="I16" s="37"/>
      <c r="J16" s="35"/>
      <c r="K16" s="35"/>
      <c r="L16" s="34"/>
      <c r="M16" s="5"/>
    </row>
    <row r="17" spans="1:13" ht="28.9" customHeight="1" x14ac:dyDescent="0.25">
      <c r="A17" s="23"/>
      <c r="B17" s="22" t="str">
        <f>"Итого по кандидату"</f>
        <v>Итого по кандидату</v>
      </c>
      <c r="C17" s="23">
        <v>11</v>
      </c>
      <c r="D17" s="23">
        <v>0</v>
      </c>
      <c r="E17" s="22" t="str">
        <f>""</f>
        <v/>
      </c>
      <c r="F17" s="23">
        <v>0</v>
      </c>
      <c r="G17" s="24"/>
      <c r="H17" s="23">
        <f>H16</f>
        <v>11</v>
      </c>
      <c r="I17" s="25"/>
      <c r="J17" s="28">
        <v>0</v>
      </c>
      <c r="K17" s="28">
        <v>0</v>
      </c>
      <c r="L17" s="22"/>
      <c r="M17" s="46"/>
    </row>
    <row r="18" spans="1:13" ht="46.9" customHeight="1" x14ac:dyDescent="0.25">
      <c r="A18" s="19" t="s">
        <v>9</v>
      </c>
      <c r="B18" s="8" t="s">
        <v>8</v>
      </c>
      <c r="C18" s="9">
        <v>1500</v>
      </c>
      <c r="D18" s="9">
        <v>200</v>
      </c>
      <c r="E18" s="12"/>
      <c r="F18" s="13"/>
      <c r="G18" s="14"/>
      <c r="H18" s="9">
        <v>1424.26</v>
      </c>
      <c r="I18" s="11">
        <v>45131</v>
      </c>
      <c r="J18" s="18">
        <v>55</v>
      </c>
      <c r="K18" s="13"/>
      <c r="L18" s="12"/>
      <c r="M18" s="5"/>
    </row>
    <row r="19" spans="1:13" ht="28.9" customHeight="1" x14ac:dyDescent="0.25">
      <c r="A19" s="19"/>
      <c r="B19" s="12"/>
      <c r="C19" s="16"/>
      <c r="D19" s="9">
        <v>1300</v>
      </c>
      <c r="E19" s="12"/>
      <c r="F19" s="13"/>
      <c r="G19" s="14"/>
      <c r="H19" s="16"/>
      <c r="I19" s="11">
        <v>45142</v>
      </c>
      <c r="J19" s="18">
        <v>73.5</v>
      </c>
      <c r="K19" s="13"/>
      <c r="L19" s="12"/>
      <c r="M19" s="5"/>
    </row>
    <row r="20" spans="1:13" ht="28.9" customHeight="1" x14ac:dyDescent="0.25">
      <c r="A20" s="19"/>
      <c r="B20" s="12"/>
      <c r="C20" s="16"/>
      <c r="D20" s="9"/>
      <c r="E20" s="12"/>
      <c r="F20" s="13"/>
      <c r="G20" s="14"/>
      <c r="H20" s="16"/>
      <c r="I20" s="11">
        <v>45160</v>
      </c>
      <c r="J20" s="18">
        <v>200</v>
      </c>
      <c r="K20" s="13"/>
      <c r="L20" s="12"/>
      <c r="M20" s="5"/>
    </row>
    <row r="21" spans="1:13" ht="28.9" customHeight="1" x14ac:dyDescent="0.25">
      <c r="A21" s="19"/>
      <c r="B21" s="12"/>
      <c r="C21" s="16"/>
      <c r="D21" s="9"/>
      <c r="E21" s="12"/>
      <c r="F21" s="13"/>
      <c r="G21" s="14"/>
      <c r="H21" s="16"/>
      <c r="I21" s="11">
        <v>45161</v>
      </c>
      <c r="J21" s="18">
        <v>55.1</v>
      </c>
      <c r="K21" s="13"/>
      <c r="L21" s="12"/>
      <c r="M21" s="5"/>
    </row>
    <row r="22" spans="1:13" ht="28.9" customHeight="1" x14ac:dyDescent="0.25">
      <c r="A22" s="19"/>
      <c r="B22" s="12"/>
      <c r="C22" s="16"/>
      <c r="D22" s="9"/>
      <c r="E22" s="12"/>
      <c r="F22" s="13"/>
      <c r="G22" s="14"/>
      <c r="H22" s="16"/>
      <c r="I22" s="11">
        <v>45161</v>
      </c>
      <c r="J22" s="18">
        <v>400</v>
      </c>
      <c r="K22" s="13"/>
      <c r="L22" s="12"/>
      <c r="M22" s="5"/>
    </row>
    <row r="23" spans="1:13" ht="28.9" customHeight="1" x14ac:dyDescent="0.25">
      <c r="A23" s="19"/>
      <c r="B23" s="12"/>
      <c r="C23" s="16"/>
      <c r="D23" s="9"/>
      <c r="E23" s="12"/>
      <c r="F23" s="13"/>
      <c r="G23" s="14"/>
      <c r="H23" s="16"/>
      <c r="I23" s="11">
        <v>45161</v>
      </c>
      <c r="J23" s="18">
        <v>100</v>
      </c>
      <c r="K23" s="13"/>
      <c r="L23" s="12"/>
      <c r="M23" s="5"/>
    </row>
    <row r="24" spans="1:13" ht="28.9" customHeight="1" x14ac:dyDescent="0.25">
      <c r="A24" s="19"/>
      <c r="B24" s="12"/>
      <c r="C24" s="16"/>
      <c r="D24" s="9"/>
      <c r="E24" s="12"/>
      <c r="F24" s="13"/>
      <c r="G24" s="14"/>
      <c r="H24" s="16"/>
      <c r="I24" s="11">
        <v>45163</v>
      </c>
      <c r="J24" s="18">
        <v>105</v>
      </c>
      <c r="K24" s="13"/>
      <c r="L24" s="12"/>
      <c r="M24" s="5"/>
    </row>
    <row r="25" spans="1:13" ht="28.9" customHeight="1" x14ac:dyDescent="0.25">
      <c r="A25" s="19"/>
      <c r="B25" s="12"/>
      <c r="C25" s="16"/>
      <c r="D25" s="9"/>
      <c r="E25" s="12"/>
      <c r="F25" s="13"/>
      <c r="G25" s="14"/>
      <c r="H25" s="16"/>
      <c r="I25" s="11">
        <v>45163</v>
      </c>
      <c r="J25" s="18">
        <v>330</v>
      </c>
      <c r="K25" s="13"/>
      <c r="L25" s="12"/>
      <c r="M25" s="5"/>
    </row>
    <row r="26" spans="1:13" ht="28.9" customHeight="1" x14ac:dyDescent="0.25">
      <c r="A26" s="26"/>
      <c r="B26" s="27" t="str">
        <f>"Итого по кандидату"</f>
        <v>Итого по кандидату</v>
      </c>
      <c r="C26" s="28">
        <v>1500</v>
      </c>
      <c r="D26" s="28">
        <f>D19+D18</f>
        <v>1500</v>
      </c>
      <c r="E26" s="27"/>
      <c r="F26" s="28">
        <v>0</v>
      </c>
      <c r="G26" s="29"/>
      <c r="H26" s="28">
        <f>H18</f>
        <v>1424.26</v>
      </c>
      <c r="I26" s="30"/>
      <c r="J26" s="28">
        <f>ROUND(SUM(J18:J25),2)</f>
        <v>1318.6</v>
      </c>
      <c r="K26" s="28">
        <v>0</v>
      </c>
      <c r="L26" s="27"/>
      <c r="M26" s="46"/>
    </row>
    <row r="27" spans="1:13" ht="40.5" customHeight="1" x14ac:dyDescent="0.25">
      <c r="A27" s="19" t="s">
        <v>11</v>
      </c>
      <c r="B27" s="17" t="s">
        <v>10</v>
      </c>
      <c r="C27" s="9">
        <v>240</v>
      </c>
      <c r="D27" s="16"/>
      <c r="E27" s="12"/>
      <c r="F27" s="13"/>
      <c r="G27" s="14"/>
      <c r="H27" s="9">
        <v>214.43</v>
      </c>
      <c r="I27" s="32">
        <v>45154</v>
      </c>
      <c r="J27" s="18">
        <v>91.75</v>
      </c>
      <c r="K27" s="18"/>
      <c r="L27" s="12"/>
      <c r="M27" s="5"/>
    </row>
    <row r="28" spans="1:13" ht="40.5" customHeight="1" x14ac:dyDescent="0.25">
      <c r="A28" s="31"/>
      <c r="B28" s="27" t="str">
        <f>"Итого по кандидату"</f>
        <v>Итого по кандидату</v>
      </c>
      <c r="C28" s="28">
        <v>240</v>
      </c>
      <c r="D28" s="28">
        <v>0</v>
      </c>
      <c r="E28" s="27"/>
      <c r="F28" s="28">
        <v>0</v>
      </c>
      <c r="G28" s="29"/>
      <c r="H28" s="28">
        <f>H27</f>
        <v>214.43</v>
      </c>
      <c r="I28" s="30"/>
      <c r="J28" s="28">
        <f>SUM(J27)</f>
        <v>91.75</v>
      </c>
      <c r="K28" s="28">
        <v>0</v>
      </c>
      <c r="L28" s="27"/>
      <c r="M28" s="46"/>
    </row>
    <row r="29" spans="1:13" ht="28.9" customHeight="1" x14ac:dyDescent="0.25">
      <c r="A29" s="19" t="s">
        <v>17</v>
      </c>
      <c r="B29" s="17" t="s">
        <v>12</v>
      </c>
      <c r="C29" s="9">
        <v>1984</v>
      </c>
      <c r="D29" s="9">
        <v>700</v>
      </c>
      <c r="E29" s="12"/>
      <c r="F29" s="13"/>
      <c r="G29" s="14"/>
      <c r="H29" s="9">
        <v>1829</v>
      </c>
      <c r="I29" s="32">
        <v>45147</v>
      </c>
      <c r="J29" s="18">
        <v>250</v>
      </c>
      <c r="K29" s="13"/>
      <c r="L29" s="12"/>
      <c r="M29" s="5"/>
    </row>
    <row r="30" spans="1:13" ht="28.9" customHeight="1" x14ac:dyDescent="0.25">
      <c r="A30" s="19"/>
      <c r="B30" s="12"/>
      <c r="C30" s="16"/>
      <c r="D30" s="9">
        <v>700</v>
      </c>
      <c r="E30" s="12"/>
      <c r="F30" s="13"/>
      <c r="G30" s="14"/>
      <c r="H30" s="16"/>
      <c r="I30" s="32">
        <v>45147</v>
      </c>
      <c r="J30" s="18">
        <v>300</v>
      </c>
      <c r="K30" s="13"/>
      <c r="L30" s="12"/>
      <c r="M30" s="5"/>
    </row>
    <row r="31" spans="1:13" ht="28.9" customHeight="1" x14ac:dyDescent="0.25">
      <c r="A31" s="19"/>
      <c r="B31" s="12"/>
      <c r="C31" s="16"/>
      <c r="D31" s="9">
        <v>584</v>
      </c>
      <c r="E31" s="12"/>
      <c r="F31" s="13"/>
      <c r="G31" s="14"/>
      <c r="H31" s="16"/>
      <c r="I31" s="32">
        <v>45147</v>
      </c>
      <c r="J31" s="18">
        <v>280</v>
      </c>
      <c r="K31" s="13"/>
      <c r="L31" s="12"/>
      <c r="M31" s="5"/>
    </row>
    <row r="32" spans="1:13" ht="28.9" customHeight="1" x14ac:dyDescent="0.25">
      <c r="A32" s="19"/>
      <c r="B32" s="12"/>
      <c r="C32" s="16"/>
      <c r="D32" s="9"/>
      <c r="E32" s="12"/>
      <c r="F32" s="13"/>
      <c r="G32" s="14"/>
      <c r="H32" s="16"/>
      <c r="I32" s="32">
        <v>45147</v>
      </c>
      <c r="J32" s="18">
        <v>320</v>
      </c>
      <c r="K32" s="32"/>
      <c r="L32" s="12"/>
      <c r="M32" s="5"/>
    </row>
    <row r="33" spans="1:13" ht="28.9" customHeight="1" x14ac:dyDescent="0.25">
      <c r="A33" s="19"/>
      <c r="B33" s="12"/>
      <c r="C33" s="16"/>
      <c r="D33" s="47"/>
      <c r="E33" s="12"/>
      <c r="F33" s="13"/>
      <c r="G33" s="14"/>
      <c r="H33" s="16"/>
      <c r="I33" s="32">
        <v>45148</v>
      </c>
      <c r="J33" s="18">
        <v>300</v>
      </c>
      <c r="K33" s="47"/>
      <c r="L33" s="47"/>
      <c r="M33" s="5"/>
    </row>
    <row r="34" spans="1:13" ht="28.9" customHeight="1" x14ac:dyDescent="0.25">
      <c r="A34" s="19"/>
      <c r="B34" s="12"/>
      <c r="C34" s="16"/>
      <c r="D34" s="47"/>
      <c r="E34" s="12"/>
      <c r="F34" s="13"/>
      <c r="G34" s="14"/>
      <c r="H34" s="16"/>
      <c r="I34" s="32">
        <v>45159</v>
      </c>
      <c r="J34" s="18">
        <v>300</v>
      </c>
      <c r="K34" s="13"/>
      <c r="L34" s="12"/>
      <c r="M34" s="5"/>
    </row>
    <row r="35" spans="1:13" ht="28.9" customHeight="1" x14ac:dyDescent="0.25">
      <c r="A35" s="31"/>
      <c r="B35" s="27" t="s">
        <v>13</v>
      </c>
      <c r="C35" s="28">
        <v>1984</v>
      </c>
      <c r="D35" s="28">
        <v>1984</v>
      </c>
      <c r="E35" s="27"/>
      <c r="F35" s="28">
        <v>0</v>
      </c>
      <c r="G35" s="29"/>
      <c r="H35" s="28">
        <f>H29</f>
        <v>1829</v>
      </c>
      <c r="I35" s="30"/>
      <c r="J35" s="28">
        <f>SUM(J29:J34)</f>
        <v>1750</v>
      </c>
      <c r="K35" s="28"/>
      <c r="L35" s="27"/>
      <c r="M35" s="46"/>
    </row>
    <row r="36" spans="1:13" ht="28.9" customHeight="1" x14ac:dyDescent="0.25">
      <c r="A36" s="19"/>
      <c r="B36" s="12"/>
      <c r="C36" s="16"/>
      <c r="D36" s="16"/>
      <c r="E36" s="12"/>
      <c r="F36" s="13"/>
      <c r="G36" s="14"/>
      <c r="H36" s="16"/>
      <c r="I36" s="15"/>
      <c r="J36" s="13"/>
      <c r="K36" s="13"/>
      <c r="L36" s="12"/>
      <c r="M36" s="5"/>
    </row>
    <row r="37" spans="1:13" x14ac:dyDescent="0.25">
      <c r="A37" s="6" t="s">
        <v>3</v>
      </c>
      <c r="B37" s="12" t="str">
        <f>"Итого"</f>
        <v>Итого</v>
      </c>
      <c r="C37" s="13">
        <f>C15+C17+C26+C28+C35</f>
        <v>3939</v>
      </c>
      <c r="D37" s="13">
        <f>D15+D26+D28+D35</f>
        <v>3484</v>
      </c>
      <c r="E37" s="12" t="str">
        <f>""</f>
        <v/>
      </c>
      <c r="F37" s="13">
        <v>0</v>
      </c>
      <c r="G37" s="14">
        <v>0</v>
      </c>
      <c r="H37" s="13">
        <f>H15+H17+H26+H28+H35</f>
        <v>3682.69</v>
      </c>
      <c r="I37" s="15"/>
      <c r="J37" s="13">
        <f>J15+J26+J28+J35</f>
        <v>3328.35</v>
      </c>
      <c r="K37" s="13">
        <v>0</v>
      </c>
      <c r="L37" s="12" t="str">
        <f>""</f>
        <v/>
      </c>
      <c r="M37" s="5"/>
    </row>
    <row r="38" spans="1:13" x14ac:dyDescent="0.25">
      <c r="M38" s="5"/>
    </row>
  </sheetData>
  <mergeCells count="18">
    <mergeCell ref="A2:L2"/>
    <mergeCell ref="A4:L4"/>
    <mergeCell ref="A5:L5"/>
    <mergeCell ref="A8:A11"/>
    <mergeCell ref="B8:B11"/>
    <mergeCell ref="C8:G8"/>
    <mergeCell ref="H8:J8"/>
    <mergeCell ref="K8:L8"/>
    <mergeCell ref="C9:C11"/>
    <mergeCell ref="D9:G9"/>
    <mergeCell ref="H9:H11"/>
    <mergeCell ref="I9:J9"/>
    <mergeCell ref="K9:K11"/>
    <mergeCell ref="L9:L11"/>
    <mergeCell ref="D10:E10"/>
    <mergeCell ref="F10:G10"/>
    <mergeCell ref="I10:I11"/>
    <mergeCell ref="J10:J11"/>
  </mergeCells>
  <pageMargins left="0.34722222222222221" right="0.1388888888888889" top="0.1388888888888889" bottom="0.1388888888888889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PKTIK</cp:lastModifiedBy>
  <cp:lastPrinted>2023-09-05T00:50:16Z</cp:lastPrinted>
  <dcterms:created xsi:type="dcterms:W3CDTF">2021-08-27T04:14:55Z</dcterms:created>
  <dcterms:modified xsi:type="dcterms:W3CDTF">2023-09-05T04:20:14Z</dcterms:modified>
</cp:coreProperties>
</file>